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<sst xmlns="http://schemas.openxmlformats.org/spreadsheetml/2006/main" count="33" uniqueCount="25">
  <si>
    <t>Dj</t>
  </si>
  <si>
    <t>Q</t>
  </si>
  <si>
    <t>Abhängigkeit Spülstrahlleistungsdichte vom Durchfluss Q</t>
  </si>
  <si>
    <t>Prozentuale Veränderung der Spülstrahlleistungsdichte in Abhängigkeit vom Durchfluss</t>
  </si>
  <si>
    <t>Abhängigkeit Spülstrahlleistungsdichte von der Anzahl der Düseneinsätze</t>
  </si>
  <si>
    <t>Düseneinsätze</t>
  </si>
  <si>
    <t xml:space="preserve">Abhängigkeit Spülstrahlleistungsdichte vom Düsen-Durchmesser </t>
  </si>
  <si>
    <t>Düsendurchmesser [mm]</t>
  </si>
  <si>
    <r>
      <t xml:space="preserve">Abhängigkeit Spülstrahlleistungsdichte vom Abstrahlwinkel </t>
    </r>
    <r>
      <rPr>
        <sz val="10"/>
        <rFont val="Calibri"/>
        <family val="2"/>
      </rPr>
      <t>α</t>
    </r>
  </si>
  <si>
    <t>alpha</t>
  </si>
  <si>
    <t>IKT-Düse 30</t>
  </si>
  <si>
    <t>Düse 1 25</t>
  </si>
  <si>
    <t>Düse 2 20</t>
  </si>
  <si>
    <t>Düse 3 15</t>
  </si>
  <si>
    <t>293,86/10/2,3</t>
  </si>
  <si>
    <t>261,66/10/2</t>
  </si>
  <si>
    <t xml:space="preserve">Q = </t>
  </si>
  <si>
    <t>n =</t>
  </si>
  <si>
    <t>d =</t>
  </si>
  <si>
    <t>alpha =</t>
  </si>
  <si>
    <t>p =</t>
  </si>
  <si>
    <t>kein Einfluss</t>
  </si>
  <si>
    <t>cd =</t>
  </si>
  <si>
    <t>Dj =</t>
  </si>
  <si>
    <t>280,4/6/2,8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</si>
</sst>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0"/>
      <color indexed="8"/>
      <name val="Arial"/>
      <family val="0"/>
    </font>
    <font>
      <b/>
      <sz val="9"/>
      <color indexed="63"/>
      <name val="Arial"/>
      <family val="0"/>
    </font>
    <font>
      <sz val="9"/>
      <color indexed="63"/>
      <name val="Arial"/>
      <family val="0"/>
    </font>
    <font>
      <b/>
      <sz val="11"/>
      <color indexed="63"/>
      <name val="Arial"/>
      <family val="0"/>
    </font>
    <font>
      <b/>
      <sz val="12"/>
      <color indexed="63"/>
      <name val="Arial"/>
      <family val="0"/>
    </font>
    <font>
      <sz val="10"/>
      <color indexed="8"/>
      <name val="Calibri"/>
      <family val="0"/>
    </font>
    <font>
      <b/>
      <sz val="12"/>
      <color indexed="63"/>
      <name val="Calibri"/>
      <family val="0"/>
    </font>
    <font>
      <sz val="9"/>
      <color indexed="63"/>
      <name val="Calibri"/>
      <family val="0"/>
    </font>
    <font>
      <sz val="11"/>
      <color indexed="63"/>
      <name val="Calibri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5"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9" fontId="0" fillId="0" borderId="0" xfId="49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1"/>
          <c:y val="0.092"/>
          <c:w val="0.93175"/>
          <c:h val="0.829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Tabelle1!$R$40</c:f>
              <c:strCache>
                <c:ptCount val="1"/>
                <c:pt idx="0">
                  <c:v>Abhängigkeit Spülstrahlleistungsdichte vom Durchfluss Q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333333"/>
                        </a:solidFill>
                        <a:latin typeface="Arial"/>
                        <a:ea typeface="Arial"/>
                        <a:cs typeface="Arial"/>
                      </a:rPr>
                      <a:t>345 W/mm²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Tabelle1!$R$42:$R$48</c:f>
              <c:numCache/>
            </c:numRef>
          </c:xVal>
          <c:yVal>
            <c:numRef>
              <c:f>Tabelle1!$S$42:$S$48</c:f>
              <c:numCache/>
            </c:numRef>
          </c:yVal>
          <c:smooth val="0"/>
        </c:ser>
        <c:axId val="58393064"/>
        <c:axId val="55775529"/>
      </c:scatterChart>
      <c:valAx>
        <c:axId val="58393064"/>
        <c:scaling>
          <c:orientation val="minMax"/>
          <c:max val="3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Durchfluss [l/min]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5775529"/>
        <c:crosses val="autoZero"/>
        <c:crossBetween val="midCat"/>
        <c:dispUnits/>
        <c:majorUnit val="50"/>
      </c:valAx>
      <c:valAx>
        <c:axId val="55775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Spülstrahlleistungsdichte [W/mm²]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83930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925"/>
          <c:y val="0.11825"/>
          <c:w val="0.92425"/>
          <c:h val="0.7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Tabelle1!$R$59</c:f>
              <c:strCache>
                <c:ptCount val="1"/>
                <c:pt idx="0">
                  <c:v>Prozentuale Veränderung der Spülstrahlleistungsdichte in Abhängigkeit vom Durchfluss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3333"/>
                        </a:solidFill>
                      </a:rPr>
                      <a:t>345 W/mm²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Tabelle1!$Y$66:$Y$76</c:f>
              <c:numCache/>
            </c:numRef>
          </c:xVal>
          <c:yVal>
            <c:numRef>
              <c:f>Tabelle1!$AA$66:$AA$76</c:f>
              <c:numCache/>
            </c:numRef>
          </c:yVal>
          <c:smooth val="0"/>
        </c:ser>
        <c:axId val="32217714"/>
        <c:axId val="21523971"/>
      </c:scatterChart>
      <c:valAx>
        <c:axId val="32217714"/>
        <c:scaling>
          <c:orientation val="minMax"/>
          <c:max val="0.5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Prozentuale Veränderung vom Durchfluss 
(Ausgangswert 262,609 l/min)</a:t>
                </a:r>
              </a:p>
            </c:rich>
          </c:tx>
          <c:layout>
            <c:manualLayout>
              <c:xMode val="factor"/>
              <c:yMode val="factor"/>
              <c:x val="0.02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523971"/>
        <c:crosses val="autoZero"/>
        <c:crossBetween val="midCat"/>
        <c:dispUnits/>
        <c:majorUnit val="0.1"/>
        <c:minorUnit val="0.05000000000000001"/>
      </c:valAx>
      <c:valAx>
        <c:axId val="21523971"/>
        <c:scaling>
          <c:orientation val="minMax"/>
          <c:max val="1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Spülstrahlleistungsdichte [W/mm²]</a:t>
                </a:r>
              </a:p>
            </c:rich>
          </c:tx>
          <c:layout>
            <c:manualLayout>
              <c:xMode val="factor"/>
              <c:yMode val="factor"/>
              <c:x val="-0.009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2217714"/>
        <c:crossesAt val="-0.55"/>
        <c:crossBetween val="midCat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2"/>
          <c:y val="0.13425"/>
          <c:w val="0.93225"/>
          <c:h val="0.79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Tabelle1!$Q$88</c:f>
              <c:strCache>
                <c:ptCount val="1"/>
                <c:pt idx="0">
                  <c:v>Abhängigkeit Spülstrahlleistungsdichte von der Anzahl der Düseneinsätze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3333"/>
                        </a:solidFill>
                      </a:rPr>
                      <a:t>345 W/mm²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Tabelle1!$Q$91:$Q$103</c:f>
              <c:numCache/>
            </c:numRef>
          </c:xVal>
          <c:yVal>
            <c:numRef>
              <c:f>Tabelle1!$R$91:$R$103</c:f>
              <c:numCache/>
            </c:numRef>
          </c:yVal>
          <c:smooth val="0"/>
        </c:ser>
        <c:axId val="59498012"/>
        <c:axId val="65720061"/>
      </c:scatterChart>
      <c:valAx>
        <c:axId val="59498012"/>
        <c:scaling>
          <c:orientation val="minMax"/>
          <c:max val="16"/>
          <c:min val="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Anzahl der Düseneinsätze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20061"/>
        <c:crosses val="autoZero"/>
        <c:crossBetween val="midCat"/>
        <c:dispUnits/>
        <c:majorUnit val="1"/>
      </c:valAx>
      <c:valAx>
        <c:axId val="65720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Spülstrahlleistungsdichte [W/mm²]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none"/>
        <c:minorTickMark val="out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498012"/>
        <c:crosses val="autoZero"/>
        <c:crossBetween val="midCat"/>
        <c:dispUnits/>
        <c:majorUnit val="1000"/>
        <c:minorUnit val="5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45"/>
          <c:y val="0.06975"/>
          <c:w val="0.9392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Tabelle1!$A$11</c:f>
              <c:strCache>
                <c:ptCount val="1"/>
                <c:pt idx="0">
                  <c:v>Abhängigkeit Spülstrahlleistungsdichte vom Düsen-Durchmesser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333333"/>
                        </a:solidFill>
                      </a:rPr>
                      <a:t>345 W/mm²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Tabelle1!$A$14:$A$25</c:f>
              <c:numCache/>
            </c:numRef>
          </c:xVal>
          <c:yVal>
            <c:numRef>
              <c:f>Tabelle1!$B$14:$B$25</c:f>
              <c:numCache/>
            </c:numRef>
          </c:yVal>
          <c:smooth val="0"/>
        </c:ser>
        <c:axId val="54609638"/>
        <c:axId val="21724695"/>
      </c:scatterChart>
      <c:valAx>
        <c:axId val="54609638"/>
        <c:scaling>
          <c:orientation val="minMax"/>
          <c:max val="3.1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Durchmesser d der Düseneinsätze [mm]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724695"/>
        <c:crosses val="autoZero"/>
        <c:crossBetween val="midCat"/>
        <c:dispUnits/>
        <c:majorUnit val="0.1"/>
      </c:valAx>
      <c:valAx>
        <c:axId val="217246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Spülstrahlleistungsdichte [W/mm²]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609638"/>
        <c:crosses val="autoZero"/>
        <c:crossBetween val="midCat"/>
        <c:dispUnits/>
        <c:majorUnit val="2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Abhängigkeit Spülstrahlleistungsdichte vom Abstrahlwinkel α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077"/>
          <c:w val="0.94"/>
          <c:h val="0.8555"/>
        </c:manualLayout>
      </c:layout>
      <c:scatterChart>
        <c:scatterStyle val="lineMarker"/>
        <c:varyColors val="0"/>
        <c:ser>
          <c:idx val="0"/>
          <c:order val="0"/>
          <c:tx>
            <c:v>IKT-Düse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xVal>
            <c:numRef>
              <c:f>Tabelle1!$P$14:$P$23</c:f>
              <c:numCache/>
            </c:numRef>
          </c:xVal>
          <c:yVal>
            <c:numRef>
              <c:f>Tabelle1!$Q$14:$Q$23</c:f>
              <c:numCache/>
            </c:numRef>
          </c:yVal>
          <c:smooth val="0"/>
        </c:ser>
        <c:ser>
          <c:idx val="1"/>
          <c:order val="1"/>
          <c:tx>
            <c:v>Düse 1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Tabelle1!$P$14:$P$23</c:f>
              <c:numCache/>
            </c:numRef>
          </c:xVal>
          <c:yVal>
            <c:numRef>
              <c:f>Tabelle1!$R$14:$R$23</c:f>
              <c:numCache/>
            </c:numRef>
          </c:yVal>
          <c:smooth val="0"/>
        </c:ser>
        <c:ser>
          <c:idx val="2"/>
          <c:order val="2"/>
          <c:tx>
            <c:v>Düse 2</c:v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xVal>
            <c:numRef>
              <c:f>Tabelle1!$P$14:$P$23</c:f>
              <c:numCache/>
            </c:numRef>
          </c:xVal>
          <c:yVal>
            <c:numRef>
              <c:f>Tabelle1!$S$14:$S$23</c:f>
              <c:numCache/>
            </c:numRef>
          </c:yVal>
          <c:smooth val="0"/>
        </c:ser>
        <c:ser>
          <c:idx val="3"/>
          <c:order val="3"/>
          <c:tx>
            <c:v>Düse 3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Tabelle1!$P$14:$P$23</c:f>
              <c:numCache/>
            </c:numRef>
          </c:xVal>
          <c:yVal>
            <c:numRef>
              <c:f>Tabelle1!$T$14:$T$23</c:f>
              <c:numCache/>
            </c:numRef>
          </c:yVal>
          <c:smooth val="0"/>
        </c:ser>
        <c:axId val="61304528"/>
        <c:axId val="14869841"/>
      </c:scatterChart>
      <c:valAx>
        <c:axId val="61304528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Abstrahlwinkel der Düseneinsätze [</a:t>
                </a:r>
                <a:r>
                  <a:rPr lang="en-US" cap="none" sz="1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°</a:t>
                </a:r>
                <a:r>
                  <a:rPr lang="en-US" cap="none" sz="1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4869841"/>
        <c:crosses val="autoZero"/>
        <c:crossBetween val="midCat"/>
        <c:dispUnits/>
        <c:majorUnit val="1"/>
      </c:valAx>
      <c:valAx>
        <c:axId val="14869841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rPr>
                  <a:t>Spülstrahlleistungsdichte [W/mm²]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13045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425"/>
          <c:y val="0.156"/>
          <c:w val="0.173"/>
          <c:h val="0.23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35</xdr:row>
      <xdr:rowOff>85725</xdr:rowOff>
    </xdr:from>
    <xdr:to>
      <xdr:col>28</xdr:col>
      <xdr:colOff>333375</xdr:colOff>
      <xdr:row>54</xdr:row>
      <xdr:rowOff>95250</xdr:rowOff>
    </xdr:to>
    <xdr:graphicFrame>
      <xdr:nvGraphicFramePr>
        <xdr:cNvPr id="1" name="Diagramm 1"/>
        <xdr:cNvGraphicFramePr/>
      </xdr:nvGraphicFramePr>
      <xdr:xfrm>
        <a:off x="16973550" y="5791200"/>
        <a:ext cx="55816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238125</xdr:colOff>
      <xdr:row>61</xdr:row>
      <xdr:rowOff>85725</xdr:rowOff>
    </xdr:from>
    <xdr:to>
      <xdr:col>24</xdr:col>
      <xdr:colOff>57150</xdr:colOff>
      <xdr:row>85</xdr:row>
      <xdr:rowOff>104775</xdr:rowOff>
    </xdr:to>
    <xdr:graphicFrame>
      <xdr:nvGraphicFramePr>
        <xdr:cNvPr id="2" name="Diagramm 3"/>
        <xdr:cNvGraphicFramePr/>
      </xdr:nvGraphicFramePr>
      <xdr:xfrm>
        <a:off x="14077950" y="10001250"/>
        <a:ext cx="51530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200025</xdr:colOff>
      <xdr:row>89</xdr:row>
      <xdr:rowOff>66675</xdr:rowOff>
    </xdr:from>
    <xdr:to>
      <xdr:col>26</xdr:col>
      <xdr:colOff>723900</xdr:colOff>
      <xdr:row>110</xdr:row>
      <xdr:rowOff>114300</xdr:rowOff>
    </xdr:to>
    <xdr:graphicFrame>
      <xdr:nvGraphicFramePr>
        <xdr:cNvPr id="3" name="Diagramm 4"/>
        <xdr:cNvGraphicFramePr/>
      </xdr:nvGraphicFramePr>
      <xdr:xfrm>
        <a:off x="15563850" y="14516100"/>
        <a:ext cx="5857875" cy="3448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257175</xdr:colOff>
      <xdr:row>12</xdr:row>
      <xdr:rowOff>38100</xdr:rowOff>
    </xdr:from>
    <xdr:to>
      <xdr:col>11</xdr:col>
      <xdr:colOff>704850</xdr:colOff>
      <xdr:row>37</xdr:row>
      <xdr:rowOff>38100</xdr:rowOff>
    </xdr:to>
    <xdr:graphicFrame>
      <xdr:nvGraphicFramePr>
        <xdr:cNvPr id="4" name="Diagramm 5"/>
        <xdr:cNvGraphicFramePr/>
      </xdr:nvGraphicFramePr>
      <xdr:xfrm>
        <a:off x="3429000" y="2019300"/>
        <a:ext cx="6543675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238125</xdr:colOff>
      <xdr:row>7</xdr:row>
      <xdr:rowOff>0</xdr:rowOff>
    </xdr:from>
    <xdr:to>
      <xdr:col>32</xdr:col>
      <xdr:colOff>619125</xdr:colOff>
      <xdr:row>29</xdr:row>
      <xdr:rowOff>133350</xdr:rowOff>
    </xdr:to>
    <xdr:graphicFrame>
      <xdr:nvGraphicFramePr>
        <xdr:cNvPr id="5" name="Diagramm 6"/>
        <xdr:cNvGraphicFramePr/>
      </xdr:nvGraphicFramePr>
      <xdr:xfrm>
        <a:off x="19411950" y="1171575"/>
        <a:ext cx="6477000" cy="3695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3"/>
  <sheetViews>
    <sheetView tabSelected="1" zoomScale="85" zoomScaleNormal="85" zoomScalePageLayoutView="0" workbookViewId="0" topLeftCell="A1">
      <selection activeCell="B26" sqref="B26"/>
    </sheetView>
  </sheetViews>
  <sheetFormatPr defaultColWidth="11.421875" defaultRowHeight="12.75"/>
  <cols>
    <col min="1" max="1" width="17.8515625" style="0" customWidth="1"/>
    <col min="2" max="2" width="18.28125" style="0" customWidth="1"/>
  </cols>
  <sheetData>
    <row r="1" spans="1:2" ht="12.75">
      <c r="A1" t="s">
        <v>16</v>
      </c>
      <c r="B1">
        <v>262.609</v>
      </c>
    </row>
    <row r="2" spans="1:8" ht="12.75">
      <c r="A2" t="s">
        <v>17</v>
      </c>
      <c r="B2">
        <v>8</v>
      </c>
      <c r="D2" t="s">
        <v>22</v>
      </c>
      <c r="E2">
        <f>0.474*((B1/B2)/((B3^2)*(B5^0.5)))</f>
        <v>0.724085033268826</v>
      </c>
      <c r="G2" t="s">
        <v>23</v>
      </c>
      <c r="H2">
        <f>44.72*(E2^3)*(B5^(1.5))*SIN((B4*PI())/180)</f>
        <v>94.90640393919094</v>
      </c>
    </row>
    <row r="3" spans="1:2" ht="12.75">
      <c r="A3" t="s">
        <v>18</v>
      </c>
      <c r="B3">
        <v>3.1</v>
      </c>
    </row>
    <row r="4" spans="1:2" ht="12.75">
      <c r="A4" t="s">
        <v>19</v>
      </c>
      <c r="B4">
        <v>30</v>
      </c>
    </row>
    <row r="5" spans="1:3" ht="12.75">
      <c r="A5" t="s">
        <v>20</v>
      </c>
      <c r="B5">
        <v>5</v>
      </c>
      <c r="C5" t="s">
        <v>21</v>
      </c>
    </row>
    <row r="6" spans="1:2" ht="15.75">
      <c r="A6" s="1"/>
      <c r="B6" s="1"/>
    </row>
    <row r="9" ht="12.75">
      <c r="P9" s="2" t="s">
        <v>8</v>
      </c>
    </row>
    <row r="11" spans="1:20" ht="12.75">
      <c r="A11" s="2" t="s">
        <v>6</v>
      </c>
      <c r="R11" s="2" t="s">
        <v>14</v>
      </c>
      <c r="S11" s="2" t="s">
        <v>24</v>
      </c>
      <c r="T11" s="2" t="s">
        <v>15</v>
      </c>
    </row>
    <row r="12" spans="17:21" ht="12.75">
      <c r="Q12" s="2" t="s">
        <v>10</v>
      </c>
      <c r="R12" s="2" t="s">
        <v>11</v>
      </c>
      <c r="S12" s="2" t="s">
        <v>12</v>
      </c>
      <c r="T12" s="2" t="s">
        <v>13</v>
      </c>
      <c r="U12" s="2"/>
    </row>
    <row r="13" spans="1:25" ht="12.75">
      <c r="A13" s="2" t="s">
        <v>7</v>
      </c>
      <c r="B13" s="2" t="s">
        <v>0</v>
      </c>
      <c r="P13" s="2" t="s">
        <v>9</v>
      </c>
      <c r="Q13" s="2" t="s">
        <v>0</v>
      </c>
      <c r="R13" s="2" t="s">
        <v>0</v>
      </c>
      <c r="S13" s="2" t="s">
        <v>0</v>
      </c>
      <c r="T13" s="2" t="s">
        <v>0</v>
      </c>
      <c r="U13" s="2"/>
      <c r="V13" s="2"/>
      <c r="W13" s="2"/>
      <c r="X13" s="2"/>
      <c r="Y13" s="2"/>
    </row>
    <row r="14" spans="1:20" ht="12.75">
      <c r="A14">
        <v>2</v>
      </c>
      <c r="B14">
        <v>1316.09036</v>
      </c>
      <c r="P14">
        <v>10</v>
      </c>
      <c r="Q14">
        <v>119.819045</v>
      </c>
      <c r="R14">
        <v>141.76253</v>
      </c>
      <c r="S14">
        <v>175.161695</v>
      </c>
      <c r="T14">
        <v>231.493652</v>
      </c>
    </row>
    <row r="15" spans="1:20" ht="12.75">
      <c r="A15">
        <v>2.1</v>
      </c>
      <c r="B15">
        <v>982.086888</v>
      </c>
      <c r="P15">
        <v>12</v>
      </c>
      <c r="Q15">
        <v>143.461225</v>
      </c>
      <c r="R15">
        <v>169.734504</v>
      </c>
      <c r="S15">
        <v>209.723849</v>
      </c>
      <c r="T15">
        <v>277.170986</v>
      </c>
    </row>
    <row r="16" spans="1:20" ht="12.75">
      <c r="A16">
        <v>2.2</v>
      </c>
      <c r="B16">
        <v>742.898696</v>
      </c>
      <c r="P16">
        <v>15</v>
      </c>
      <c r="Q16">
        <v>178.587828</v>
      </c>
      <c r="R16">
        <v>211.294142</v>
      </c>
      <c r="S16">
        <v>261.074911</v>
      </c>
      <c r="T16" s="3">
        <v>345.036538</v>
      </c>
    </row>
    <row r="17" spans="1:20" ht="12.75">
      <c r="A17">
        <v>2.3</v>
      </c>
      <c r="B17">
        <v>568.98218</v>
      </c>
      <c r="P17">
        <v>18</v>
      </c>
      <c r="Q17">
        <v>213.224934</v>
      </c>
      <c r="R17">
        <v>252.274637</v>
      </c>
      <c r="S17">
        <v>311.710386</v>
      </c>
      <c r="T17">
        <v>411.956369</v>
      </c>
    </row>
    <row r="18" spans="1:20" ht="12.75">
      <c r="A18">
        <v>2.4</v>
      </c>
      <c r="B18">
        <v>440.755998</v>
      </c>
      <c r="P18">
        <v>20</v>
      </c>
      <c r="Q18">
        <v>235.997449</v>
      </c>
      <c r="R18">
        <v>279.217678</v>
      </c>
      <c r="S18" s="3">
        <v>345.00119</v>
      </c>
      <c r="T18">
        <v>455.953487</v>
      </c>
    </row>
    <row r="19" spans="1:20" ht="12.75">
      <c r="A19">
        <v>2.5</v>
      </c>
      <c r="B19">
        <v>345.005191</v>
      </c>
      <c r="P19">
        <v>22</v>
      </c>
      <c r="Q19">
        <v>258.482438</v>
      </c>
      <c r="R19">
        <v>305.820535</v>
      </c>
      <c r="S19">
        <v>377.871664</v>
      </c>
      <c r="T19">
        <v>499.395097</v>
      </c>
    </row>
    <row r="20" spans="1:20" ht="12.75">
      <c r="A20">
        <v>2.6</v>
      </c>
      <c r="B20">
        <v>272.662614</v>
      </c>
      <c r="P20">
        <v>25</v>
      </c>
      <c r="Q20">
        <v>291.610988</v>
      </c>
      <c r="R20" s="3">
        <v>345.016199</v>
      </c>
      <c r="S20">
        <v>426.301802</v>
      </c>
      <c r="T20">
        <v>563.3400355</v>
      </c>
    </row>
    <row r="21" spans="1:20" ht="12.75">
      <c r="A21">
        <v>2.7</v>
      </c>
      <c r="B21">
        <v>217.411792</v>
      </c>
      <c r="P21">
        <v>28</v>
      </c>
      <c r="Q21">
        <v>323.940252</v>
      </c>
      <c r="R21">
        <v>383.266197</v>
      </c>
      <c r="S21">
        <v>473.563476</v>
      </c>
      <c r="T21">
        <v>625.861372</v>
      </c>
    </row>
    <row r="22" spans="1:20" ht="12.75">
      <c r="A22">
        <v>2.8</v>
      </c>
      <c r="B22">
        <v>174.790366</v>
      </c>
      <c r="P22">
        <v>30</v>
      </c>
      <c r="Q22" s="3">
        <v>345.0051905392842</v>
      </c>
      <c r="R22">
        <v>408.188938</v>
      </c>
      <c r="S22">
        <v>504.357999</v>
      </c>
      <c r="T22">
        <v>666.559406</v>
      </c>
    </row>
    <row r="23" spans="1:20" ht="12.75">
      <c r="A23">
        <v>2.9</v>
      </c>
      <c r="B23">
        <v>141.604708</v>
      </c>
      <c r="P23">
        <v>35</v>
      </c>
      <c r="Q23">
        <v>395.773695</v>
      </c>
      <c r="R23" s="2">
        <v>468.255113</v>
      </c>
      <c r="S23">
        <v>578.575727</v>
      </c>
      <c r="T23">
        <v>764.645538</v>
      </c>
    </row>
    <row r="24" spans="1:2" ht="12.75">
      <c r="A24">
        <v>3</v>
      </c>
      <c r="B24">
        <v>115.54154</v>
      </c>
    </row>
    <row r="25" spans="1:2" ht="12.75">
      <c r="A25">
        <v>3.1</v>
      </c>
      <c r="B25">
        <v>94.9064039</v>
      </c>
    </row>
    <row r="40" ht="12.75">
      <c r="R40" s="2" t="s">
        <v>2</v>
      </c>
    </row>
    <row r="41" spans="18:19" ht="12.75">
      <c r="R41" t="s">
        <v>1</v>
      </c>
      <c r="S41" t="s">
        <v>0</v>
      </c>
    </row>
    <row r="42" spans="18:19" ht="12.75">
      <c r="R42">
        <v>144</v>
      </c>
      <c r="S42">
        <v>56.883235</v>
      </c>
    </row>
    <row r="43" spans="18:19" ht="12.75">
      <c r="R43">
        <v>192</v>
      </c>
      <c r="S43">
        <v>135.834335</v>
      </c>
    </row>
    <row r="44" spans="18:19" ht="12.75">
      <c r="R44">
        <v>223</v>
      </c>
      <c r="S44">
        <v>211.257142</v>
      </c>
    </row>
    <row r="45" spans="18:19" ht="12.75">
      <c r="R45">
        <v>255</v>
      </c>
      <c r="S45">
        <v>315.876526</v>
      </c>
    </row>
    <row r="46" spans="18:19" ht="12.75">
      <c r="R46" s="3">
        <v>262.609</v>
      </c>
      <c r="S46" s="3">
        <v>345.005191</v>
      </c>
    </row>
    <row r="47" spans="18:19" ht="12.75">
      <c r="R47">
        <v>274</v>
      </c>
      <c r="S47">
        <v>391.87585</v>
      </c>
    </row>
    <row r="48" spans="18:19" ht="12.75">
      <c r="R48">
        <v>292</v>
      </c>
      <c r="S48">
        <v>474.29526</v>
      </c>
    </row>
    <row r="59" ht="12.75">
      <c r="R59" s="2" t="s">
        <v>3</v>
      </c>
    </row>
    <row r="65" spans="26:27" ht="12.75">
      <c r="Z65" s="2" t="s">
        <v>1</v>
      </c>
      <c r="AA65" s="2" t="s">
        <v>0</v>
      </c>
    </row>
    <row r="66" spans="25:27" ht="12.75">
      <c r="Y66" s="4">
        <v>-0.5</v>
      </c>
      <c r="Z66">
        <f>0.5*$Z$71</f>
        <v>131.3045</v>
      </c>
      <c r="AA66">
        <v>43.13</v>
      </c>
    </row>
    <row r="67" spans="25:27" ht="12.75">
      <c r="Y67" s="4">
        <v>-0.4</v>
      </c>
      <c r="Z67">
        <f>0.6*$Z$71</f>
        <v>157.56539999999998</v>
      </c>
      <c r="AA67">
        <v>74.52</v>
      </c>
    </row>
    <row r="68" spans="25:27" ht="12.75">
      <c r="Y68" s="4">
        <v>-0.3</v>
      </c>
      <c r="Z68">
        <f>0.7*$Z$71</f>
        <v>183.82629999999997</v>
      </c>
      <c r="AA68">
        <v>118.34</v>
      </c>
    </row>
    <row r="69" spans="25:27" ht="12.75">
      <c r="Y69" s="4">
        <v>-0.2</v>
      </c>
      <c r="Z69">
        <f>0.8*$Z$71</f>
        <v>210.0872</v>
      </c>
      <c r="AA69">
        <v>176.65</v>
      </c>
    </row>
    <row r="70" spans="25:28" ht="12.75">
      <c r="Y70" s="4">
        <v>-0.1</v>
      </c>
      <c r="Z70">
        <f>0.9*$Z$71</f>
        <v>236.3481</v>
      </c>
      <c r="AA70">
        <v>251.52</v>
      </c>
      <c r="AB70">
        <f>AA70/AA71</f>
        <v>0.7290012173207351</v>
      </c>
    </row>
    <row r="71" spans="25:28" ht="12.75">
      <c r="Y71" s="4">
        <v>0</v>
      </c>
      <c r="Z71">
        <v>262.609</v>
      </c>
      <c r="AA71">
        <v>345.02</v>
      </c>
      <c r="AB71">
        <f>AA72/AA71</f>
        <v>1.3309953046200222</v>
      </c>
    </row>
    <row r="72" spans="25:27" ht="12.75">
      <c r="Y72" s="4">
        <v>0.1</v>
      </c>
      <c r="Z72">
        <f>1.1*$Z$71</f>
        <v>288.86990000000003</v>
      </c>
      <c r="AA72">
        <v>459.22</v>
      </c>
    </row>
    <row r="73" spans="25:28" ht="12.75">
      <c r="Y73" s="4">
        <v>0.2</v>
      </c>
      <c r="Z73">
        <f>1.2*$Z$71</f>
        <v>315.13079999999997</v>
      </c>
      <c r="AA73">
        <v>596.19</v>
      </c>
      <c r="AB73">
        <f>AA73/AA71</f>
        <v>1.727986783374877</v>
      </c>
    </row>
    <row r="74" spans="25:28" ht="12.75">
      <c r="Y74" s="4">
        <v>0.3</v>
      </c>
      <c r="Z74">
        <f>1.3*$Z$71</f>
        <v>341.3917</v>
      </c>
      <c r="AA74">
        <v>758.01</v>
      </c>
      <c r="AB74">
        <f>AA74/AA71</f>
        <v>2.1970030722856646</v>
      </c>
    </row>
    <row r="75" spans="25:28" ht="12.75">
      <c r="Y75" s="4">
        <v>0.4</v>
      </c>
      <c r="Z75">
        <f>1.4*$Z$71</f>
        <v>367.65259999999995</v>
      </c>
      <c r="AA75">
        <v>946.73</v>
      </c>
      <c r="AB75">
        <f>AA75/AA71</f>
        <v>2.7439858558924124</v>
      </c>
    </row>
    <row r="76" spans="25:27" ht="12.75">
      <c r="Y76" s="4">
        <v>0.5</v>
      </c>
      <c r="Z76">
        <f>1.5*$Z$71</f>
        <v>393.9135</v>
      </c>
      <c r="AA76">
        <v>1164.44</v>
      </c>
    </row>
    <row r="88" ht="12.75">
      <c r="Q88" s="2" t="s">
        <v>4</v>
      </c>
    </row>
    <row r="90" spans="17:18" ht="12.75">
      <c r="Q90" s="2" t="s">
        <v>5</v>
      </c>
      <c r="R90" s="2" t="s">
        <v>0</v>
      </c>
    </row>
    <row r="91" spans="17:18" ht="12.75">
      <c r="Q91">
        <v>4</v>
      </c>
      <c r="R91">
        <v>2760.04152</v>
      </c>
    </row>
    <row r="92" spans="17:18" ht="12.75">
      <c r="Q92">
        <v>5</v>
      </c>
      <c r="R92">
        <v>1413.14126</v>
      </c>
    </row>
    <row r="93" spans="17:18" ht="12.75">
      <c r="Q93">
        <v>6</v>
      </c>
      <c r="R93">
        <v>817.790081</v>
      </c>
    </row>
    <row r="94" spans="17:18" ht="12.75">
      <c r="Q94">
        <v>7</v>
      </c>
      <c r="R94">
        <v>514.993171</v>
      </c>
    </row>
    <row r="95" spans="17:18" ht="12.75">
      <c r="Q95">
        <v>8</v>
      </c>
      <c r="R95">
        <v>345.005191</v>
      </c>
    </row>
    <row r="96" spans="17:18" ht="12.75">
      <c r="Q96">
        <v>9</v>
      </c>
      <c r="R96">
        <v>242.308172</v>
      </c>
    </row>
    <row r="97" spans="17:18" ht="12.75">
      <c r="Q97">
        <v>10</v>
      </c>
      <c r="R97">
        <v>176.642658</v>
      </c>
    </row>
    <row r="98" spans="17:18" ht="12.75">
      <c r="Q98">
        <v>11</v>
      </c>
      <c r="R98">
        <v>132.714243</v>
      </c>
    </row>
    <row r="99" spans="17:18" ht="12.75">
      <c r="Q99">
        <v>12</v>
      </c>
      <c r="R99">
        <v>102.22376</v>
      </c>
    </row>
    <row r="100" spans="17:18" ht="12.75">
      <c r="Q100">
        <v>13</v>
      </c>
      <c r="R100">
        <v>80.4017558</v>
      </c>
    </row>
    <row r="101" spans="17:18" ht="12.75">
      <c r="Q101">
        <v>14</v>
      </c>
      <c r="R101">
        <v>64.3741463</v>
      </c>
    </row>
    <row r="102" spans="17:18" ht="12.75">
      <c r="Q102">
        <v>15</v>
      </c>
      <c r="R102">
        <v>52.3385652</v>
      </c>
    </row>
    <row r="103" spans="17:18" ht="12.75">
      <c r="Q103">
        <v>16</v>
      </c>
      <c r="R103">
        <v>43.1256488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treinen</cp:lastModifiedBy>
  <dcterms:created xsi:type="dcterms:W3CDTF">1996-10-17T05:27:31Z</dcterms:created>
  <dcterms:modified xsi:type="dcterms:W3CDTF">2014-11-06T12:41:51Z</dcterms:modified>
  <cp:category/>
  <cp:version/>
  <cp:contentType/>
  <cp:contentStatus/>
</cp:coreProperties>
</file>